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Mini-stadium_Kutaisi" sheetId="1" r:id="rId1"/>
  </sheets>
  <definedNames/>
  <calcPr fullCalcOnLoad="1"/>
</workbook>
</file>

<file path=xl/sharedStrings.xml><?xml version="1.0" encoding="utf-8"?>
<sst xmlns="http://schemas.openxmlformats.org/spreadsheetml/2006/main" count="65" uniqueCount="47">
  <si>
    <t>#</t>
  </si>
  <si>
    <t>ტრანსპორტის ხარჯი
Transportation</t>
  </si>
  <si>
    <t>ზედნადები ხარჯები
Overhead expenses</t>
  </si>
  <si>
    <t>გეგმიური დაგროვება
Profit</t>
  </si>
  <si>
    <t>სულ ჯამი
Total</t>
  </si>
  <si>
    <r>
      <t>m</t>
    </r>
    <r>
      <rPr>
        <vertAlign val="superscript"/>
        <sz val="10"/>
        <rFont val="Sylfaen"/>
        <family val="1"/>
      </rPr>
      <t xml:space="preserve">2
</t>
    </r>
    <r>
      <rPr>
        <sz val="10"/>
        <rFont val="Sylfaen"/>
        <family val="1"/>
      </rPr>
      <t>m</t>
    </r>
    <r>
      <rPr>
        <vertAlign val="superscript"/>
        <sz val="10"/>
        <rFont val="Sylfaen"/>
        <family val="1"/>
      </rPr>
      <t>2</t>
    </r>
  </si>
  <si>
    <t>ჯამი
Total</t>
  </si>
  <si>
    <t>დ.ღ.გ.
VAT</t>
  </si>
  <si>
    <t>კგ
kg</t>
  </si>
  <si>
    <t>სამუშაოთა და მასალების ჩამონათვალი
List of works and materials</t>
  </si>
  <si>
    <t>რაოდენობა
Quantity</t>
  </si>
  <si>
    <t>ხელფასი
Salary</t>
  </si>
  <si>
    <t>ჯამი
In total</t>
  </si>
  <si>
    <t>ერთ. ფასი
Price per item</t>
  </si>
  <si>
    <t>ჯამი
Total price</t>
  </si>
  <si>
    <r>
      <t xml:space="preserve">ტერიტორიის მოშანდაკება, გაწმენდა ნაგვისაგან
</t>
    </r>
    <r>
      <rPr>
        <sz val="10"/>
        <rFont val="Arial"/>
        <family val="2"/>
      </rPr>
      <t>Leveling of territory, cleaning from garbage</t>
    </r>
  </si>
  <si>
    <r>
      <rPr>
        <sz val="10"/>
        <rFont val="AcadNusx"/>
        <family val="0"/>
      </rPr>
      <t>m</t>
    </r>
    <r>
      <rPr>
        <vertAlign val="superscript"/>
        <sz val="10"/>
        <rFont val="Arial"/>
        <family val="2"/>
      </rPr>
      <t xml:space="preserve">2
</t>
    </r>
    <r>
      <rPr>
        <sz val="10"/>
        <rFont val="Arial"/>
        <family val="2"/>
      </rPr>
      <t>m</t>
    </r>
    <r>
      <rPr>
        <vertAlign val="superscript"/>
        <sz val="10"/>
        <rFont val="Arial"/>
        <family val="2"/>
      </rPr>
      <t>2</t>
    </r>
  </si>
  <si>
    <r>
      <t>ტერიტორიაზე ხრეშის ფენის მოწყობა  (ფართობი-375მ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; სისქე -10,0სმ)                                                                                                               </t>
    </r>
    <r>
      <rPr>
        <sz val="10"/>
        <rFont val="Arial"/>
        <family val="2"/>
      </rPr>
      <t>Arrangement of the gravel layer  (Area 375m2 ; thickness - 10,0cm )</t>
    </r>
  </si>
  <si>
    <r>
      <rPr>
        <sz val="10"/>
        <rFont val="AcadNusx"/>
        <family val="0"/>
      </rPr>
      <t>m</t>
    </r>
    <r>
      <rPr>
        <vertAlign val="superscript"/>
        <sz val="10"/>
        <rFont val="Arial"/>
        <family val="2"/>
      </rPr>
      <t xml:space="preserve">3
</t>
    </r>
    <r>
      <rPr>
        <sz val="10"/>
        <rFont val="Arial"/>
        <family val="2"/>
      </rPr>
      <t>m</t>
    </r>
    <r>
      <rPr>
        <vertAlign val="superscript"/>
        <sz val="10"/>
        <rFont val="Arial"/>
        <family val="2"/>
      </rPr>
      <t>3</t>
    </r>
  </si>
  <si>
    <t>ბეტონის ფილის მოწყობა ბეტონით მ200 სისქით 8სმ ღორღის მომზადებაზე სისქით5სმ
Installation of concrete slab (concrete m200, thickness 8cm on gravel thikness 5cm)</t>
  </si>
  <si>
    <r>
      <t>მ</t>
    </r>
    <r>
      <rPr>
        <vertAlign val="superscript"/>
        <sz val="10"/>
        <rFont val="Sylfaen"/>
        <family val="1"/>
      </rPr>
      <t xml:space="preserve">3
</t>
    </r>
    <r>
      <rPr>
        <sz val="10"/>
        <rFont val="Sylfaen"/>
        <family val="1"/>
      </rPr>
      <t>m</t>
    </r>
    <r>
      <rPr>
        <vertAlign val="superscript"/>
        <sz val="10"/>
        <rFont val="Sylfaen"/>
        <family val="1"/>
      </rPr>
      <t>3</t>
    </r>
  </si>
  <si>
    <t>ღორღი20-40mm
Gravel 20-40mm</t>
  </si>
  <si>
    <t>საბეტონე ღორღი
Gravel for concrete</t>
  </si>
  <si>
    <t>ცემენტი მ400
Cement M400</t>
  </si>
  <si>
    <t>ტნ
tn</t>
  </si>
  <si>
    <t>მიწის გათხრა ხელით ბეტონის საძირკვლის მოსაწყობად 60x30სმ
manual digging of ground for foundation 60x30cm</t>
  </si>
  <si>
    <t>ბეტონის საძირკვლის და ზეძირკვლის მოწყობა ბეტონით მ200 30x90სმ
Installation of concrete foundation and sokle  (concrete m200, 30x90cm)</t>
  </si>
  <si>
    <t>მავთულბადის ღობის მოწყობა სიმაღლით 380 მმ
Installation of wire fence with high of 380 mm</t>
  </si>
  <si>
    <t xml:space="preserve">მილკვადრატი100*100მმ*4მმ
Metal square  pipe 100x100x4mm </t>
  </si>
  <si>
    <t>გრძ
m'</t>
  </si>
  <si>
    <t xml:space="preserve">ლითონის კუთხოვანა 63*63*6x6მმ
Metal square  pipe 63x63mm </t>
  </si>
  <si>
    <t>მავთულბადე 80*80*4მმ, 
Wire panel fence 80x80x4mm ,</t>
  </si>
  <si>
    <t>ლითონის კარების დამზადება და მოწყობა ზომით1*2მ
Manufacuture and installation of metal gate1x2m</t>
  </si>
  <si>
    <t>სათამაშო ფეხბურთის კარების დამზადება და მოწყობა ზომით3*2მ
Manufacuture and installation of metal gate3x2m</t>
  </si>
  <si>
    <r>
      <t>ც</t>
    </r>
    <r>
      <rPr>
        <vertAlign val="superscript"/>
        <sz val="10"/>
        <rFont val="Sylfaen"/>
        <family val="1"/>
      </rPr>
      <t xml:space="preserve">
</t>
    </r>
    <r>
      <rPr>
        <sz val="10"/>
        <rFont val="Sylfaen"/>
        <family val="1"/>
      </rPr>
      <t>pcs</t>
    </r>
  </si>
  <si>
    <t xml:space="preserve">ლითონის მილი 76x4მმ
Metal  pipe 76x4mm </t>
  </si>
  <si>
    <t xml:space="preserve">მილკვადრატი50*50*3მმ
Metal square  pipe 50x50x3mm </t>
  </si>
  <si>
    <t>ფურცლოვანი ლითონი 100*100*4 მმ
Metal sheet 100x100x4 mm</t>
  </si>
  <si>
    <t>ელექტროდი 4მმ
Electrode 4mm</t>
  </si>
  <si>
    <t>ხელოვნური ბალახის საფარის მოწყობა
Arrangement of artificial grass cover</t>
  </si>
  <si>
    <t>განათების ლედ პროჟექტორის მოწყობა 100ვტ
Installation of el LED light projectors 100vt</t>
  </si>
  <si>
    <t>ღობის  შეღებვა მაღალი ხარისხის ზეთოვანი საღებავით ორ ფენად
Painting of metal gates  with high quality oil paint in two layers</t>
  </si>
  <si>
    <t>ზეთოვანი საღებავი
Oil paint</t>
  </si>
  <si>
    <t>მთლიანი ხარჯები
Total</t>
  </si>
  <si>
    <t xml:space="preserve">სულ
TOTAL </t>
  </si>
  <si>
    <t>მასალა
Materials</t>
  </si>
  <si>
    <t>ქუთაისში, ხარებავას 52ა-ში მდებარე დევნილთა დასახლებაში  მინი-სტადიონის მოწყობა
Rehabilitation of the mini-stadium in the yard of the IDP settlement located ონ # 52a Kharebava Str. in Kutaisi
ხარჯთაღრიცხვა /BoQ</t>
  </si>
</sst>
</file>

<file path=xl/styles.xml><?xml version="1.0" encoding="utf-8"?>
<styleSheet xmlns="http://schemas.openxmlformats.org/spreadsheetml/2006/main">
  <numFmts count="38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_-;\-* #,##0_-;_-* &quot;-&quot;_-;_-@_-"/>
    <numFmt numFmtId="44" formatCode="_-* #,##0.00\ &quot;₾&quot;_-;\-* #,##0.00\ &quot;₾&quot;_-;_-* &quot;-&quot;??\ &quot;₾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[$GEL]\ #,##0.00"/>
    <numFmt numFmtId="181" formatCode="0.0"/>
    <numFmt numFmtId="182" formatCode="#,##0.00\ [$GEL]"/>
    <numFmt numFmtId="183" formatCode="_-* #,##0.00\ [$Lari-437]_-;\-* #,##0.00\ [$Lari-437]_-;_-* &quot;-&quot;?\ [$Lari-437]_-;_-@_-"/>
    <numFmt numFmtId="184" formatCode="0.0000"/>
    <numFmt numFmtId="185" formatCode="0.000"/>
    <numFmt numFmtId="186" formatCode="0.0000000"/>
    <numFmt numFmtId="187" formatCode="0.000000"/>
    <numFmt numFmtId="188" formatCode="0.00000"/>
    <numFmt numFmtId="189" formatCode="[$€-1809]#,##0.00"/>
    <numFmt numFmtId="190" formatCode="#,##0.00\ [$Lari-437]"/>
    <numFmt numFmtId="191" formatCode="_-* #,##0.00\ [$Lari-437]_-;\-* #,##0.00\ [$Lari-437]_-;_-* &quot;-&quot;\ [$Lari-437]_-;_-@_-"/>
    <numFmt numFmtId="192" formatCode="&quot;$&quot;#,##0.00"/>
    <numFmt numFmtId="193" formatCode="[$EUR]\ 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ylfaen"/>
      <family val="1"/>
    </font>
    <font>
      <sz val="10"/>
      <name val="Sylfaen"/>
      <family val="1"/>
    </font>
    <font>
      <vertAlign val="superscript"/>
      <sz val="10"/>
      <name val="Sylfaen"/>
      <family val="1"/>
    </font>
    <font>
      <b/>
      <sz val="12"/>
      <name val="Sylfaen"/>
      <family val="1"/>
    </font>
    <font>
      <sz val="10"/>
      <name val="AcadNusx"/>
      <family val="0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Sylfaen"/>
      <family val="1"/>
    </font>
    <font>
      <sz val="10"/>
      <color indexed="8"/>
      <name val="Sylfaen"/>
      <family val="1"/>
    </font>
    <font>
      <sz val="11"/>
      <color indexed="8"/>
      <name val="Sylfaen"/>
      <family val="1"/>
    </font>
    <font>
      <sz val="10"/>
      <color indexed="8"/>
      <name val="Calibri"/>
      <family val="2"/>
    </font>
    <font>
      <b/>
      <sz val="14"/>
      <color indexed="8"/>
      <name val="Sylfae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sz val="11"/>
      <color theme="1"/>
      <name val="Sylfaen"/>
      <family val="1"/>
    </font>
    <font>
      <sz val="10"/>
      <color theme="1"/>
      <name val="Calibri"/>
      <family val="2"/>
    </font>
    <font>
      <b/>
      <sz val="14"/>
      <color theme="1"/>
      <name val="Sylfae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9" fontId="49" fillId="0" borderId="10" xfId="0" applyNumberFormat="1" applyFont="1" applyBorder="1" applyAlignment="1">
      <alignment horizontal="center" vertical="center"/>
    </xf>
    <xf numFmtId="1" fontId="49" fillId="0" borderId="10" xfId="0" applyNumberFormat="1" applyFont="1" applyBorder="1" applyAlignment="1">
      <alignment horizontal="center" vertical="center"/>
    </xf>
    <xf numFmtId="4" fontId="49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80" fontId="6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2" fontId="49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8" fillId="34" borderId="11" xfId="55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2" fontId="51" fillId="0" borderId="10" xfId="0" applyNumberFormat="1" applyFont="1" applyBorder="1" applyAlignment="1">
      <alignment horizontal="center" vertical="center"/>
    </xf>
    <xf numFmtId="182" fontId="51" fillId="0" borderId="10" xfId="0" applyNumberFormat="1" applyFont="1" applyBorder="1" applyAlignment="1">
      <alignment horizontal="center" vertical="center"/>
    </xf>
    <xf numFmtId="190" fontId="51" fillId="0" borderId="10" xfId="0" applyNumberFormat="1" applyFont="1" applyBorder="1" applyAlignment="1">
      <alignment horizontal="center" vertical="center"/>
    </xf>
    <xf numFmtId="190" fontId="49" fillId="0" borderId="10" xfId="0" applyNumberFormat="1" applyFont="1" applyBorder="1" applyAlignment="1">
      <alignment horizontal="center" vertical="center"/>
    </xf>
    <xf numFmtId="190" fontId="48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2" fontId="49" fillId="0" borderId="11" xfId="0" applyNumberFormat="1" applyFont="1" applyBorder="1" applyAlignment="1">
      <alignment horizontal="center" vertical="center"/>
    </xf>
    <xf numFmtId="190" fontId="49" fillId="0" borderId="1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/>
    </xf>
    <xf numFmtId="190" fontId="48" fillId="0" borderId="15" xfId="0" applyNumberFormat="1" applyFont="1" applyBorder="1" applyAlignment="1">
      <alignment horizontal="center" vertical="center"/>
    </xf>
    <xf numFmtId="190" fontId="48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/>
    </xf>
    <xf numFmtId="191" fontId="3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50" fillId="0" borderId="0" xfId="0" applyFont="1" applyAlignment="1">
      <alignment horizontal="center"/>
    </xf>
    <xf numFmtId="170" fontId="50" fillId="0" borderId="0" xfId="0" applyNumberFormat="1" applyFont="1" applyAlignment="1">
      <alignment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48" fillId="34" borderId="20" xfId="55" applyFont="1" applyFill="1" applyBorder="1" applyAlignment="1">
      <alignment horizontal="center" vertical="center"/>
      <protection/>
    </xf>
    <xf numFmtId="0" fontId="48" fillId="34" borderId="21" xfId="55" applyFont="1" applyFill="1" applyBorder="1" applyAlignment="1">
      <alignment horizontal="center" vertical="center"/>
      <protection/>
    </xf>
    <xf numFmtId="0" fontId="48" fillId="34" borderId="22" xfId="55" applyFont="1" applyFill="1" applyBorder="1" applyAlignment="1">
      <alignment horizontal="center" vertical="center" wrapText="1"/>
      <protection/>
    </xf>
    <xf numFmtId="0" fontId="48" fillId="34" borderId="23" xfId="55" applyFont="1" applyFill="1" applyBorder="1" applyAlignment="1">
      <alignment horizontal="center" vertical="center" wrapText="1"/>
      <protection/>
    </xf>
    <xf numFmtId="0" fontId="48" fillId="34" borderId="19" xfId="55" applyFont="1" applyFill="1" applyBorder="1" applyAlignment="1">
      <alignment horizontal="center" vertical="center" wrapText="1"/>
      <protection/>
    </xf>
    <xf numFmtId="0" fontId="48" fillId="34" borderId="11" xfId="55" applyFont="1" applyFill="1" applyBorder="1" applyAlignment="1">
      <alignment horizontal="center" vertical="center" wrapText="1"/>
      <protection/>
    </xf>
    <xf numFmtId="0" fontId="48" fillId="34" borderId="19" xfId="55" applyFont="1" applyFill="1" applyBorder="1" applyAlignment="1">
      <alignment horizontal="center" vertical="center"/>
      <protection/>
    </xf>
    <xf numFmtId="0" fontId="48" fillId="34" borderId="17" xfId="55" applyFont="1" applyFill="1" applyBorder="1" applyAlignment="1">
      <alignment horizontal="center" vertical="center" wrapText="1"/>
      <protection/>
    </xf>
    <xf numFmtId="0" fontId="48" fillId="34" borderId="24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8"/>
  <sheetViews>
    <sheetView tabSelected="1" zoomScalePageLayoutView="0" workbookViewId="0" topLeftCell="A1">
      <selection activeCell="G30" sqref="G30"/>
    </sheetView>
  </sheetViews>
  <sheetFormatPr defaultColWidth="21.00390625" defaultRowHeight="15"/>
  <cols>
    <col min="1" max="1" width="3.00390625" style="14" bestFit="1" customWidth="1"/>
    <col min="2" max="2" width="73.28125" style="14" bestFit="1" customWidth="1"/>
    <col min="3" max="3" width="6.8515625" style="14" customWidth="1"/>
    <col min="4" max="4" width="12.28125" style="14" customWidth="1"/>
    <col min="5" max="5" width="14.7109375" style="43" customWidth="1"/>
    <col min="6" max="6" width="14.28125" style="43" bestFit="1" customWidth="1"/>
    <col min="7" max="7" width="15.28125" style="43" customWidth="1"/>
    <col min="8" max="8" width="14.28125" style="43" bestFit="1" customWidth="1"/>
    <col min="9" max="9" width="20.28125" style="14" customWidth="1"/>
    <col min="10" max="244" width="8.8515625" style="14" customWidth="1"/>
    <col min="245" max="245" width="6.140625" style="14" customWidth="1"/>
    <col min="246" max="246" width="103.00390625" style="14" customWidth="1"/>
    <col min="247" max="247" width="1.421875" style="14" customWidth="1"/>
    <col min="248" max="248" width="10.7109375" style="14" customWidth="1"/>
    <col min="249" max="249" width="1.8515625" style="14" customWidth="1"/>
    <col min="250" max="250" width="10.28125" style="14" customWidth="1"/>
    <col min="251" max="251" width="1.57421875" style="14" customWidth="1"/>
    <col min="252" max="252" width="16.140625" style="14" customWidth="1"/>
    <col min="253" max="253" width="2.00390625" style="14" customWidth="1"/>
    <col min="254" max="16384" width="21.00390625" style="14" customWidth="1"/>
  </cols>
  <sheetData>
    <row r="1" spans="1:9" ht="67.5" customHeight="1" thickBot="1">
      <c r="A1" s="47" t="s">
        <v>46</v>
      </c>
      <c r="B1" s="47"/>
      <c r="C1" s="47"/>
      <c r="D1" s="47"/>
      <c r="E1" s="47"/>
      <c r="F1" s="47"/>
      <c r="G1" s="47"/>
      <c r="H1" s="47"/>
      <c r="I1" s="47"/>
    </row>
    <row r="2" spans="1:254" ht="32.25" customHeight="1">
      <c r="A2" s="48" t="s">
        <v>0</v>
      </c>
      <c r="B2" s="50" t="s">
        <v>9</v>
      </c>
      <c r="C2" s="52"/>
      <c r="D2" s="52" t="s">
        <v>10</v>
      </c>
      <c r="E2" s="52" t="s">
        <v>45</v>
      </c>
      <c r="F2" s="54"/>
      <c r="G2" s="52" t="s">
        <v>11</v>
      </c>
      <c r="H2" s="54"/>
      <c r="I2" s="55" t="s">
        <v>12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</row>
    <row r="3" spans="1:254" ht="30.75" thickBot="1">
      <c r="A3" s="49"/>
      <c r="B3" s="51"/>
      <c r="C3" s="53"/>
      <c r="D3" s="53"/>
      <c r="E3" s="16" t="s">
        <v>13</v>
      </c>
      <c r="F3" s="16" t="s">
        <v>14</v>
      </c>
      <c r="G3" s="16" t="s">
        <v>13</v>
      </c>
      <c r="H3" s="16" t="s">
        <v>14</v>
      </c>
      <c r="I3" s="56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</row>
    <row r="4" spans="1:254" ht="30.75">
      <c r="A4" s="1">
        <v>1.1</v>
      </c>
      <c r="B4" s="17" t="s">
        <v>15</v>
      </c>
      <c r="C4" s="18" t="s">
        <v>16</v>
      </c>
      <c r="D4" s="19">
        <f>15*25</f>
        <v>375</v>
      </c>
      <c r="E4" s="19"/>
      <c r="F4" s="20"/>
      <c r="G4" s="21"/>
      <c r="H4" s="22"/>
      <c r="I4" s="23">
        <f>H4+F4</f>
        <v>0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</row>
    <row r="5" spans="1:254" ht="30">
      <c r="A5" s="1">
        <v>2</v>
      </c>
      <c r="B5" s="17" t="s">
        <v>17</v>
      </c>
      <c r="C5" s="18" t="s">
        <v>18</v>
      </c>
      <c r="D5" s="19">
        <v>37.5</v>
      </c>
      <c r="E5" s="19"/>
      <c r="F5" s="20"/>
      <c r="G5" s="21"/>
      <c r="H5" s="22"/>
      <c r="I5" s="23">
        <f aca="true" t="shared" si="0" ref="I5:I25">H5+F5</f>
        <v>0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45">
      <c r="A6" s="24">
        <v>3</v>
      </c>
      <c r="B6" s="3" t="s">
        <v>19</v>
      </c>
      <c r="C6" s="11" t="s">
        <v>20</v>
      </c>
      <c r="D6" s="13">
        <f>15*25*0.08</f>
        <v>30</v>
      </c>
      <c r="E6" s="13"/>
      <c r="F6" s="25"/>
      <c r="G6" s="22"/>
      <c r="H6" s="22"/>
      <c r="I6" s="23">
        <f t="shared" si="0"/>
        <v>0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</row>
    <row r="7" spans="1:254" ht="31.5">
      <c r="A7" s="1">
        <v>4</v>
      </c>
      <c r="B7" s="3" t="s">
        <v>21</v>
      </c>
      <c r="C7" s="11" t="s">
        <v>20</v>
      </c>
      <c r="D7" s="13">
        <f>15*25*0.05</f>
        <v>18.75</v>
      </c>
      <c r="E7" s="22"/>
      <c r="F7" s="22"/>
      <c r="G7" s="22"/>
      <c r="H7" s="22"/>
      <c r="I7" s="23">
        <f t="shared" si="0"/>
        <v>0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ht="31.5">
      <c r="A8" s="1">
        <v>5</v>
      </c>
      <c r="B8" s="3" t="s">
        <v>22</v>
      </c>
      <c r="C8" s="11" t="s">
        <v>20</v>
      </c>
      <c r="D8" s="13">
        <f>(D6+D11)*1.15</f>
        <v>59.339999999999996</v>
      </c>
      <c r="E8" s="22"/>
      <c r="F8" s="22"/>
      <c r="G8" s="22"/>
      <c r="H8" s="22"/>
      <c r="I8" s="23">
        <f t="shared" si="0"/>
        <v>0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ht="30">
      <c r="A9" s="1">
        <v>4</v>
      </c>
      <c r="B9" s="3" t="s">
        <v>23</v>
      </c>
      <c r="C9" s="26" t="s">
        <v>24</v>
      </c>
      <c r="D9" s="13">
        <f>D8*0.4</f>
        <v>23.736</v>
      </c>
      <c r="E9" s="22"/>
      <c r="F9" s="22"/>
      <c r="G9" s="22"/>
      <c r="H9" s="22"/>
      <c r="I9" s="23">
        <f t="shared" si="0"/>
        <v>0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ht="31.5">
      <c r="A10" s="1">
        <v>6</v>
      </c>
      <c r="B10" s="3" t="s">
        <v>25</v>
      </c>
      <c r="C10" s="11" t="s">
        <v>20</v>
      </c>
      <c r="D10" s="13">
        <f>80*0.6*0.3</f>
        <v>14.399999999999999</v>
      </c>
      <c r="E10" s="13"/>
      <c r="F10" s="25"/>
      <c r="G10" s="22"/>
      <c r="H10" s="22"/>
      <c r="I10" s="23">
        <f t="shared" si="0"/>
        <v>0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</row>
    <row r="11" spans="1:254" ht="31.5">
      <c r="A11" s="24">
        <v>7</v>
      </c>
      <c r="B11" s="3" t="s">
        <v>26</v>
      </c>
      <c r="C11" s="11" t="s">
        <v>20</v>
      </c>
      <c r="D11" s="13">
        <f>80*0.3*0.9</f>
        <v>21.6</v>
      </c>
      <c r="E11" s="13"/>
      <c r="F11" s="25"/>
      <c r="G11" s="22"/>
      <c r="H11" s="22"/>
      <c r="I11" s="23">
        <f t="shared" si="0"/>
        <v>0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</row>
    <row r="12" spans="1:254" ht="31.5">
      <c r="A12" s="1">
        <v>8</v>
      </c>
      <c r="B12" s="3" t="s">
        <v>27</v>
      </c>
      <c r="C12" s="11" t="s">
        <v>5</v>
      </c>
      <c r="D12" s="25">
        <f>3.5*2*40</f>
        <v>280</v>
      </c>
      <c r="E12" s="25"/>
      <c r="F12" s="22"/>
      <c r="G12" s="22"/>
      <c r="H12" s="22"/>
      <c r="I12" s="23">
        <f t="shared" si="0"/>
        <v>0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</row>
    <row r="13" spans="1:254" ht="30">
      <c r="A13" s="24">
        <v>9</v>
      </c>
      <c r="B13" s="3" t="s">
        <v>28</v>
      </c>
      <c r="C13" s="11" t="s">
        <v>29</v>
      </c>
      <c r="D13" s="13">
        <f>41*4.8</f>
        <v>196.79999999999998</v>
      </c>
      <c r="E13" s="22"/>
      <c r="F13" s="22"/>
      <c r="G13" s="22"/>
      <c r="H13" s="22"/>
      <c r="I13" s="23">
        <f t="shared" si="0"/>
        <v>0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</row>
    <row r="14" spans="1:254" ht="30">
      <c r="A14" s="1">
        <v>10</v>
      </c>
      <c r="B14" s="3" t="s">
        <v>30</v>
      </c>
      <c r="C14" s="11" t="s">
        <v>29</v>
      </c>
      <c r="D14" s="13">
        <f>(1.9*4+2*2*2)*40</f>
        <v>624</v>
      </c>
      <c r="E14" s="22"/>
      <c r="F14" s="22"/>
      <c r="G14" s="22"/>
      <c r="H14" s="22"/>
      <c r="I14" s="23">
        <f t="shared" si="0"/>
        <v>0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</row>
    <row r="15" spans="1:254" ht="31.5">
      <c r="A15" s="24">
        <v>11</v>
      </c>
      <c r="B15" s="3" t="s">
        <v>31</v>
      </c>
      <c r="C15" s="11" t="s">
        <v>5</v>
      </c>
      <c r="D15" s="13">
        <f>D12</f>
        <v>280</v>
      </c>
      <c r="E15" s="22"/>
      <c r="F15" s="22"/>
      <c r="G15" s="22"/>
      <c r="H15" s="22"/>
      <c r="I15" s="23">
        <f t="shared" si="0"/>
        <v>0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</row>
    <row r="16" spans="1:254" ht="31.5">
      <c r="A16" s="1">
        <v>12</v>
      </c>
      <c r="B16" s="3" t="s">
        <v>32</v>
      </c>
      <c r="C16" s="11" t="s">
        <v>5</v>
      </c>
      <c r="D16" s="25">
        <v>2</v>
      </c>
      <c r="E16" s="25"/>
      <c r="F16" s="22"/>
      <c r="G16" s="22"/>
      <c r="H16" s="22"/>
      <c r="I16" s="23">
        <f t="shared" si="0"/>
        <v>0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</row>
    <row r="17" spans="1:254" ht="30.75">
      <c r="A17" s="24">
        <v>13</v>
      </c>
      <c r="B17" s="3" t="s">
        <v>33</v>
      </c>
      <c r="C17" s="11" t="s">
        <v>34</v>
      </c>
      <c r="D17" s="25">
        <v>2</v>
      </c>
      <c r="E17" s="25"/>
      <c r="F17" s="22"/>
      <c r="G17" s="22"/>
      <c r="H17" s="22"/>
      <c r="I17" s="23">
        <f t="shared" si="0"/>
        <v>0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</row>
    <row r="18" spans="1:254" ht="30">
      <c r="A18" s="1">
        <v>14</v>
      </c>
      <c r="B18" s="3" t="s">
        <v>35</v>
      </c>
      <c r="C18" s="11" t="s">
        <v>29</v>
      </c>
      <c r="D18" s="13">
        <v>24</v>
      </c>
      <c r="E18" s="22"/>
      <c r="F18" s="22"/>
      <c r="G18" s="22"/>
      <c r="H18" s="22"/>
      <c r="I18" s="23">
        <f t="shared" si="0"/>
        <v>0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</row>
    <row r="19" spans="1:254" ht="30">
      <c r="A19" s="24">
        <v>15</v>
      </c>
      <c r="B19" s="3" t="s">
        <v>36</v>
      </c>
      <c r="C19" s="11" t="s">
        <v>29</v>
      </c>
      <c r="D19" s="13">
        <v>12</v>
      </c>
      <c r="E19" s="22"/>
      <c r="F19" s="22"/>
      <c r="G19" s="22"/>
      <c r="H19" s="22"/>
      <c r="I19" s="23">
        <f t="shared" si="0"/>
        <v>0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</row>
    <row r="20" spans="1:254" ht="30.75">
      <c r="A20" s="1">
        <v>16</v>
      </c>
      <c r="B20" s="3" t="s">
        <v>37</v>
      </c>
      <c r="C20" s="11" t="s">
        <v>34</v>
      </c>
      <c r="D20" s="13">
        <v>41</v>
      </c>
      <c r="E20" s="22"/>
      <c r="F20" s="22"/>
      <c r="G20" s="22"/>
      <c r="H20" s="22"/>
      <c r="I20" s="23">
        <f t="shared" si="0"/>
        <v>0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</row>
    <row r="21" spans="1:254" ht="30">
      <c r="A21" s="24">
        <v>17</v>
      </c>
      <c r="B21" s="3" t="s">
        <v>38</v>
      </c>
      <c r="C21" s="11" t="s">
        <v>8</v>
      </c>
      <c r="D21" s="13">
        <v>40</v>
      </c>
      <c r="E21" s="22"/>
      <c r="F21" s="22"/>
      <c r="G21" s="22"/>
      <c r="H21" s="22"/>
      <c r="I21" s="23">
        <f t="shared" si="0"/>
        <v>0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</row>
    <row r="22" spans="1:254" ht="30">
      <c r="A22" s="1">
        <v>18</v>
      </c>
      <c r="B22" s="3" t="s">
        <v>39</v>
      </c>
      <c r="C22" s="11" t="s">
        <v>29</v>
      </c>
      <c r="D22" s="13">
        <f>15*25</f>
        <v>375</v>
      </c>
      <c r="E22" s="22"/>
      <c r="F22" s="22"/>
      <c r="G22" s="22"/>
      <c r="H22" s="22"/>
      <c r="I22" s="23">
        <f t="shared" si="0"/>
        <v>0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</row>
    <row r="23" spans="1:254" ht="30.75">
      <c r="A23" s="24">
        <v>19</v>
      </c>
      <c r="B23" s="3" t="s">
        <v>40</v>
      </c>
      <c r="C23" s="11" t="s">
        <v>34</v>
      </c>
      <c r="D23" s="13">
        <v>4</v>
      </c>
      <c r="E23" s="22"/>
      <c r="F23" s="22"/>
      <c r="G23" s="22"/>
      <c r="H23" s="22"/>
      <c r="I23" s="23">
        <f t="shared" si="0"/>
        <v>0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</row>
    <row r="24" spans="1:254" ht="31.5">
      <c r="A24" s="1">
        <v>20</v>
      </c>
      <c r="B24" s="3" t="s">
        <v>41</v>
      </c>
      <c r="C24" s="11" t="s">
        <v>5</v>
      </c>
      <c r="D24" s="13">
        <f>D15</f>
        <v>280</v>
      </c>
      <c r="E24" s="25"/>
      <c r="F24" s="22"/>
      <c r="G24" s="22"/>
      <c r="H24" s="22"/>
      <c r="I24" s="23">
        <f t="shared" si="0"/>
        <v>0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</row>
    <row r="25" spans="1:254" ht="30.75" thickBot="1">
      <c r="A25" s="24">
        <v>21</v>
      </c>
      <c r="B25" s="27" t="s">
        <v>42</v>
      </c>
      <c r="C25" s="28" t="s">
        <v>8</v>
      </c>
      <c r="D25" s="29">
        <v>100</v>
      </c>
      <c r="E25" s="30"/>
      <c r="F25" s="30"/>
      <c r="G25" s="30"/>
      <c r="H25" s="30"/>
      <c r="I25" s="23">
        <f t="shared" si="0"/>
        <v>0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</row>
    <row r="26" spans="1:254" ht="30.75" thickBot="1">
      <c r="A26" s="31"/>
      <c r="B26" s="32" t="s">
        <v>43</v>
      </c>
      <c r="C26" s="33"/>
      <c r="D26" s="34"/>
      <c r="E26" s="34"/>
      <c r="F26" s="35">
        <f>SUM(F4:F25)</f>
        <v>0</v>
      </c>
      <c r="G26" s="35"/>
      <c r="H26" s="35">
        <f>SUM(H4:H25)</f>
        <v>0</v>
      </c>
      <c r="I26" s="36">
        <f>SUM(I4:I25)</f>
        <v>0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</row>
    <row r="27" spans="1:254" ht="26.25" customHeight="1">
      <c r="A27" s="37"/>
      <c r="B27" s="38"/>
      <c r="C27" s="39"/>
      <c r="D27" s="40"/>
      <c r="E27" s="40"/>
      <c r="F27" s="45" t="s">
        <v>44</v>
      </c>
      <c r="G27" s="46"/>
      <c r="H27" s="46"/>
      <c r="I27" s="41">
        <f>I26</f>
        <v>0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</row>
    <row r="28" spans="1:9" ht="30">
      <c r="A28" s="1"/>
      <c r="B28" s="12" t="s">
        <v>1</v>
      </c>
      <c r="C28" s="5">
        <v>0.05</v>
      </c>
      <c r="D28" s="6"/>
      <c r="E28" s="7"/>
      <c r="F28" s="7"/>
      <c r="G28" s="7"/>
      <c r="H28" s="7"/>
      <c r="I28" s="8">
        <f>I27*C28</f>
        <v>0</v>
      </c>
    </row>
    <row r="29" spans="1:9" ht="30">
      <c r="A29" s="2"/>
      <c r="B29" s="4" t="s">
        <v>6</v>
      </c>
      <c r="C29" s="5"/>
      <c r="D29" s="6"/>
      <c r="E29" s="7"/>
      <c r="F29" s="7"/>
      <c r="G29" s="7"/>
      <c r="H29" s="7"/>
      <c r="I29" s="9">
        <f>I28+I27</f>
        <v>0</v>
      </c>
    </row>
    <row r="30" spans="1:9" ht="30">
      <c r="A30" s="1"/>
      <c r="B30" s="12" t="s">
        <v>2</v>
      </c>
      <c r="C30" s="5">
        <v>0.08</v>
      </c>
      <c r="D30" s="6"/>
      <c r="E30" s="7"/>
      <c r="F30" s="7"/>
      <c r="G30" s="7"/>
      <c r="H30" s="7"/>
      <c r="I30" s="8">
        <f>I29*C30</f>
        <v>0</v>
      </c>
    </row>
    <row r="31" spans="1:9" ht="30">
      <c r="A31" s="2"/>
      <c r="B31" s="4" t="s">
        <v>6</v>
      </c>
      <c r="C31" s="5"/>
      <c r="D31" s="6"/>
      <c r="E31" s="7"/>
      <c r="F31" s="7"/>
      <c r="G31" s="7"/>
      <c r="H31" s="7"/>
      <c r="I31" s="9">
        <f>SUM(I29:I30)</f>
        <v>0</v>
      </c>
    </row>
    <row r="32" spans="1:9" ht="30">
      <c r="A32" s="1"/>
      <c r="B32" s="12" t="s">
        <v>3</v>
      </c>
      <c r="C32" s="5">
        <v>0.1</v>
      </c>
      <c r="D32" s="6"/>
      <c r="E32" s="7"/>
      <c r="F32" s="7"/>
      <c r="G32" s="7"/>
      <c r="H32" s="7"/>
      <c r="I32" s="8">
        <f>I31*C32</f>
        <v>0</v>
      </c>
    </row>
    <row r="33" spans="1:9" ht="30">
      <c r="A33" s="2"/>
      <c r="B33" s="4" t="s">
        <v>6</v>
      </c>
      <c r="C33" s="5"/>
      <c r="D33" s="6"/>
      <c r="E33" s="7"/>
      <c r="F33" s="7"/>
      <c r="G33" s="7"/>
      <c r="H33" s="7"/>
      <c r="I33" s="9">
        <f>SUM(I31:I32)</f>
        <v>0</v>
      </c>
    </row>
    <row r="34" spans="1:9" ht="30">
      <c r="A34" s="1"/>
      <c r="B34" s="4" t="s">
        <v>7</v>
      </c>
      <c r="C34" s="5">
        <v>0.18</v>
      </c>
      <c r="D34" s="6"/>
      <c r="E34" s="7"/>
      <c r="F34" s="7"/>
      <c r="G34" s="7"/>
      <c r="H34" s="7"/>
      <c r="I34" s="9">
        <f>I33*C34</f>
        <v>0</v>
      </c>
    </row>
    <row r="35" spans="1:9" ht="30">
      <c r="A35" s="2"/>
      <c r="B35" s="4" t="s">
        <v>4</v>
      </c>
      <c r="C35" s="5"/>
      <c r="D35" s="6"/>
      <c r="E35" s="7"/>
      <c r="F35" s="7"/>
      <c r="G35" s="7"/>
      <c r="H35" s="7"/>
      <c r="I35" s="10">
        <f>I34+I33</f>
        <v>0</v>
      </c>
    </row>
    <row r="36" spans="1:254" ht="15.75">
      <c r="A36" s="15"/>
      <c r="B36" s="15"/>
      <c r="C36" s="15"/>
      <c r="D36" s="15"/>
      <c r="E36" s="40"/>
      <c r="F36" s="40"/>
      <c r="G36" s="40"/>
      <c r="H36" s="40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</row>
    <row r="37" spans="1:254" ht="15.75">
      <c r="A37" s="15"/>
      <c r="B37" s="42"/>
      <c r="C37" s="42"/>
      <c r="D37" s="15"/>
      <c r="E37" s="40"/>
      <c r="F37" s="40"/>
      <c r="G37" s="40"/>
      <c r="H37" s="40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</row>
    <row r="38" ht="15">
      <c r="I38" s="44"/>
    </row>
  </sheetData>
  <sheetProtection/>
  <mergeCells count="9">
    <mergeCell ref="F27:H27"/>
    <mergeCell ref="A1:I1"/>
    <mergeCell ref="A2:A3"/>
    <mergeCell ref="B2:B3"/>
    <mergeCell ref="C2:C3"/>
    <mergeCell ref="D2:D3"/>
    <mergeCell ref="E2:F2"/>
    <mergeCell ref="G2:H2"/>
    <mergeCell ref="I2:I3"/>
  </mergeCells>
  <printOptions/>
  <pageMargins left="0.7" right="0.7" top="0" bottom="0" header="0" footer="0"/>
  <pageSetup fitToHeight="1" fitToWidth="1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2021-02-24T08:02:40Z</dcterms:modified>
  <cp:category/>
  <cp:version/>
  <cp:contentType/>
  <cp:contentStatus/>
</cp:coreProperties>
</file>